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420" windowHeight="110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43" i="1" l="1"/>
  <c r="C43" i="1"/>
  <c r="H42" i="1" l="1"/>
  <c r="C42" i="1" l="1"/>
  <c r="H41" i="1" l="1"/>
  <c r="H40" i="1"/>
  <c r="H39" i="1"/>
  <c r="H38" i="1"/>
  <c r="H35" i="1"/>
  <c r="B34" i="1"/>
  <c r="H34" i="1" s="1"/>
  <c r="B33" i="1"/>
  <c r="H33" i="1" s="1"/>
  <c r="D32" i="1"/>
  <c r="B32" i="1" s="1"/>
  <c r="H32" i="1" s="1"/>
  <c r="C32" i="1"/>
  <c r="B31" i="1"/>
  <c r="H31" i="1" s="1"/>
  <c r="G30" i="1"/>
  <c r="E30" i="1"/>
  <c r="D30" i="1"/>
  <c r="B30" i="1" s="1"/>
  <c r="H30" i="1" s="1"/>
  <c r="C30" i="1"/>
  <c r="E29" i="1"/>
  <c r="H29" i="1" s="1"/>
  <c r="C29" i="1"/>
  <c r="B29" i="1"/>
  <c r="G28" i="1"/>
  <c r="E28" i="1" s="1"/>
  <c r="D28" i="1"/>
  <c r="C28" i="1"/>
  <c r="B28" i="1"/>
  <c r="E27" i="1"/>
  <c r="B27" i="1"/>
  <c r="H27" i="1" s="1"/>
  <c r="E26" i="1"/>
  <c r="B26" i="1"/>
  <c r="H26" i="1" s="1"/>
  <c r="E25" i="1"/>
  <c r="B25" i="1"/>
  <c r="E24" i="1"/>
  <c r="B24" i="1"/>
  <c r="H24" i="1" s="1"/>
  <c r="E23" i="1"/>
  <c r="B23" i="1"/>
  <c r="E22" i="1"/>
  <c r="B22" i="1"/>
  <c r="H22" i="1" s="1"/>
  <c r="E21" i="1"/>
  <c r="B21" i="1"/>
  <c r="E20" i="1"/>
  <c r="B20" i="1"/>
  <c r="H20" i="1" s="1"/>
  <c r="E19" i="1"/>
  <c r="B19" i="1"/>
  <c r="H19" i="1" s="1"/>
  <c r="E18" i="1"/>
  <c r="B18" i="1"/>
  <c r="E17" i="1"/>
  <c r="B17" i="1"/>
  <c r="E16" i="1"/>
  <c r="B16" i="1"/>
  <c r="E15" i="1"/>
  <c r="B15" i="1"/>
  <c r="H15" i="1" s="1"/>
  <c r="E14" i="1"/>
  <c r="B14" i="1"/>
  <c r="H14" i="1" s="1"/>
  <c r="E13" i="1"/>
  <c r="B13" i="1"/>
  <c r="E12" i="1"/>
  <c r="B12" i="1"/>
  <c r="H12" i="1" s="1"/>
  <c r="E11" i="1"/>
  <c r="B11" i="1"/>
  <c r="E10" i="1"/>
  <c r="B10" i="1"/>
  <c r="H10" i="1" s="1"/>
  <c r="E9" i="1"/>
  <c r="H9" i="1" s="1"/>
  <c r="B9" i="1"/>
  <c r="E8" i="1"/>
  <c r="B8" i="1"/>
  <c r="H8" i="1" s="1"/>
  <c r="E7" i="1"/>
  <c r="B7" i="1"/>
  <c r="E6" i="1"/>
  <c r="B6" i="1"/>
  <c r="H6" i="1" s="1"/>
  <c r="E5" i="1"/>
  <c r="B5" i="1"/>
  <c r="H25" i="1" l="1"/>
  <c r="H11" i="1"/>
  <c r="H18" i="1"/>
  <c r="H13" i="1"/>
  <c r="H17" i="1"/>
  <c r="H5" i="1"/>
  <c r="H7" i="1"/>
  <c r="H16" i="1"/>
  <c r="H21" i="1"/>
  <c r="H23" i="1"/>
  <c r="H28" i="1"/>
</calcChain>
</file>

<file path=xl/sharedStrings.xml><?xml version="1.0" encoding="utf-8"?>
<sst xmlns="http://schemas.openxmlformats.org/spreadsheetml/2006/main" count="62" uniqueCount="60">
  <si>
    <t>Summary of Grants to Municipalities for Off-Track Betting and Parimutuels(1)</t>
  </si>
  <si>
    <t xml:space="preserve">Off-Track Betting </t>
  </si>
  <si>
    <t>Parimutuel</t>
  </si>
  <si>
    <t>Grand Total</t>
  </si>
  <si>
    <t>Fiscal Year</t>
  </si>
  <si>
    <t>Total OTB</t>
  </si>
  <si>
    <t xml:space="preserve">OTB Branches &amp; Telephone Betting </t>
  </si>
  <si>
    <t>Teletheaters</t>
  </si>
  <si>
    <t>Total Parimutuel</t>
  </si>
  <si>
    <t>Jai Alai</t>
  </si>
  <si>
    <t>Greyhound Racing</t>
  </si>
  <si>
    <t>Total Municipal Payments from OTB &amp; Parimutuel Wagering</t>
  </si>
  <si>
    <t>1997(2)</t>
  </si>
  <si>
    <t>2002(3,4)</t>
  </si>
  <si>
    <t>2003(5)</t>
  </si>
  <si>
    <t>2005(6)</t>
  </si>
  <si>
    <t>2006(7)</t>
  </si>
  <si>
    <t>2008(8)</t>
  </si>
  <si>
    <t>2009(9)</t>
  </si>
  <si>
    <t>2011 (10)</t>
  </si>
  <si>
    <t>(1)  In accordance with the provisions of CGS Section12-575(m), grants to municipalities are paid to towns which host Off-Track</t>
  </si>
  <si>
    <t xml:space="preserve">       Betting and Pari-mutuel operations.   The grant is paid monthly from pari-mutuel taxes retained by the State and is</t>
  </si>
  <si>
    <t xml:space="preserve">       calculated based on the total handle wagered at each facility times statutory rates which have varied.  The following</t>
  </si>
  <si>
    <t xml:space="preserve">       reflects the changes in the statutory rates which have occurred during the periods indicated:</t>
  </si>
  <si>
    <t>Period</t>
  </si>
  <si>
    <t>Rate</t>
  </si>
  <si>
    <t>Off-Track Betting</t>
  </si>
  <si>
    <t>Prior to June, 1983</t>
  </si>
  <si>
    <t>June, 1983 - January, 1987</t>
  </si>
  <si>
    <t>January, 1987 - July, 1997</t>
  </si>
  <si>
    <t>July, 1997 - present</t>
  </si>
  <si>
    <t>Inception - present</t>
  </si>
  <si>
    <t>Prior to July, 1993</t>
  </si>
  <si>
    <t>July, 1993 - June, 2000</t>
  </si>
  <si>
    <t>0.8% &amp; 0.2%</t>
  </si>
  <si>
    <t>(payable to Plainfield and Northeast Connecticut</t>
  </si>
  <si>
    <t>Economic Alliance, Inc. respectively)</t>
  </si>
  <si>
    <t>(payable to Bridgeport)</t>
  </si>
  <si>
    <t>July,2000 - present</t>
  </si>
  <si>
    <t xml:space="preserve">       For jai alai and greyhound racing the percentages are based on population: 1.0% of total handle wagered if the</t>
  </si>
  <si>
    <t xml:space="preserve">       population exceeds 50,000 and 0.5% of total handle wagered if the population is under 50,000.  (The rates shown above</t>
  </si>
  <si>
    <t xml:space="preserve">       are the effective rates based on the actual location of the facilities.)</t>
  </si>
  <si>
    <t>(2)  PA 97-277 increased the payments to municipalities from 1.0% to 1.6% effective July 1, 1997.  Additionally, the Act provides</t>
  </si>
  <si>
    <t xml:space="preserve">       that the City of New Haven and the Town of Windsor Locks will each receive one-half of 1.0% of the total handle for any</t>
  </si>
  <si>
    <t xml:space="preserve">       facility equipped with screens for simulcasting located within a fifteen-mile radius of each facility effective October 1, 1997.</t>
  </si>
  <si>
    <t xml:space="preserve">(3)  In accordance with CGS Section 12-575(m)(5) and a resolution of the Milford Board of Aldermen, the accrued grant </t>
  </si>
  <si>
    <t xml:space="preserve">       liability otherwise payable to the City of Milford from Jai Alai operations was remitted to Connecticut Jai Alai, Inc.</t>
  </si>
  <si>
    <t>(4)  Connecticut Jai Alai, Inc. (Milford Jai Alai) ceased operations December 12, 2001.</t>
  </si>
  <si>
    <t xml:space="preserve">(5)  PA 02-07 of the August 2002 Special Session provided for rebates of $100,000 each to licensees conducting greyhound </t>
  </si>
  <si>
    <t xml:space="preserve">       racing.   Such rebates were to be paid from grants otherwise payable to the City of Bridgeport and the Town of Plainfield.</t>
  </si>
  <si>
    <t>(6)  Plainfield Greyhound Park ceased live racing on May 14, 2005 and the OTB simulcast operation closed on May 29, 2006.</t>
  </si>
  <si>
    <t>(7)  Shoreline Star Greyhound Park closed on October 10, 2005 for live racing and was acquired by Autotote Enterprises</t>
  </si>
  <si>
    <t xml:space="preserve">      on April 5, 2006.  Autotote Enterprises decided not to run live racing.</t>
  </si>
  <si>
    <t>(8)  PA 07-144 authorized ten facilities to be located in the following towns:  New Haven, Windsor Locks, East Haven, Norwalk,</t>
  </si>
  <si>
    <t xml:space="preserve">       Hartford, New Britain, Bristol, Torrington, Waterbury and Bridgeport to have simulcasting.  East Haven and Waterbury</t>
  </si>
  <si>
    <t xml:space="preserve">       began simulcasting effective September 20, 2007, Norwalk began simulcasting effective April 10, 2008 and the rest of </t>
  </si>
  <si>
    <t xml:space="preserve">       the towns were already simulcasting.</t>
  </si>
  <si>
    <t xml:space="preserve">(9)  Milford reopened March 31, 2009. </t>
  </si>
  <si>
    <t>(10) Three new branches opened for fiscal year 2011, Willimantic on February 11th, Manchester on August 25th,</t>
  </si>
  <si>
    <t xml:space="preserve">     and New London On November 1st.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</si>
</sst>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Continuous" vertical="center"/>
    </xf>
    <xf numFmtId="164" fontId="0" fillId="0" borderId="0" xfId="0" applyNumberFormat="1" applyAlignment="1">
      <alignment horizontal="centerContinuous"/>
    </xf>
    <xf numFmtId="0" fontId="0" fillId="0" borderId="1" xfId="0" applyBorder="1"/>
    <xf numFmtId="164" fontId="3" fillId="0" borderId="2" xfId="0" applyNumberFormat="1" applyFont="1" applyBorder="1" applyAlignment="1">
      <alignment horizontal="centerContinuous"/>
    </xf>
    <xf numFmtId="164" fontId="0" fillId="0" borderId="3" xfId="0" applyNumberFormat="1" applyBorder="1" applyAlignment="1">
      <alignment horizontal="centerContinuous"/>
    </xf>
    <xf numFmtId="16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5" fillId="0" borderId="1" xfId="0" applyFont="1" applyBorder="1" applyAlignment="1">
      <alignment horizontal="center" vertical="center"/>
    </xf>
    <xf numFmtId="164" fontId="0" fillId="0" borderId="4" xfId="0" applyNumberFormat="1" applyBorder="1"/>
    <xf numFmtId="0" fontId="0" fillId="0" borderId="2" xfId="0" applyBorder="1" applyAlignment="1">
      <alignment horizontal="center" vertical="center"/>
    </xf>
    <xf numFmtId="0" fontId="6" fillId="0" borderId="0" xfId="0" applyFont="1"/>
    <xf numFmtId="164" fontId="6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 applyAlignment="1">
      <alignment horizontal="centerContinuous"/>
    </xf>
    <xf numFmtId="164" fontId="6" fillId="0" borderId="0" xfId="0" applyNumberFormat="1" applyFont="1" applyAlignment="1">
      <alignment horizontal="centerContinuous"/>
    </xf>
    <xf numFmtId="164" fontId="8" fillId="0" borderId="0" xfId="0" applyNumberFormat="1" applyFont="1" applyAlignment="1">
      <alignment horizontal="center"/>
    </xf>
    <xf numFmtId="10" fontId="6" fillId="0" borderId="0" xfId="1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9" fillId="0" borderId="0" xfId="0" applyNumberFormat="1" applyFont="1"/>
    <xf numFmtId="0" fontId="6" fillId="0" borderId="0" xfId="0" applyFont="1" applyBorder="1"/>
    <xf numFmtId="164" fontId="0" fillId="0" borderId="0" xfId="0" applyNumberFormat="1"/>
    <xf numFmtId="0" fontId="0" fillId="0" borderId="0" xfId="0" applyBorder="1" applyAlignment="1">
      <alignment horizontal="center" vertical="center"/>
    </xf>
    <xf numFmtId="164" fontId="0" fillId="0" borderId="0" xfId="0" applyNumberFormat="1" applyBorder="1"/>
    <xf numFmtId="0" fontId="0" fillId="2" borderId="2" xfId="0" applyFill="1" applyBorder="1" applyAlignment="1">
      <alignment horizontal="center" vertical="center"/>
    </xf>
    <xf numFmtId="164" fontId="0" fillId="2" borderId="1" xfId="0" applyNumberFormat="1" applyFill="1" applyBorder="1"/>
    <xf numFmtId="164" fontId="0" fillId="2" borderId="4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86"/>
  <sheetViews>
    <sheetView tabSelected="1" view="pageLayout" zoomScaleNormal="100" workbookViewId="0">
      <selection activeCell="D43" sqref="D43"/>
    </sheetView>
  </sheetViews>
  <sheetFormatPr defaultRowHeight="14.5" x14ac:dyDescent="0.35"/>
  <cols>
    <col min="2" max="3" width="10.1796875" bestFit="1" customWidth="1"/>
    <col min="4" max="4" width="12.26953125" bestFit="1" customWidth="1"/>
    <col min="5" max="5" width="11" bestFit="1" customWidth="1"/>
    <col min="6" max="6" width="16.7265625" customWidth="1"/>
    <col min="8" max="8" width="13.7265625" customWidth="1"/>
    <col min="9" max="11" width="9.1796875" hidden="1" customWidth="1"/>
  </cols>
  <sheetData>
    <row r="2" spans="1:11" ht="16.5" x14ac:dyDescent="0.25">
      <c r="A2" s="1" t="s">
        <v>0</v>
      </c>
      <c r="B2" s="2"/>
      <c r="C2" s="2"/>
      <c r="D2" s="2"/>
      <c r="E2" s="2"/>
      <c r="F2" s="2"/>
      <c r="G2" s="2"/>
      <c r="H2" s="2"/>
      <c r="I2" s="1"/>
      <c r="J2" s="2"/>
      <c r="K2" s="2"/>
    </row>
    <row r="3" spans="1:11" ht="15.75" x14ac:dyDescent="0.25">
      <c r="A3" s="3"/>
      <c r="B3" s="4" t="s">
        <v>1</v>
      </c>
      <c r="C3" s="5"/>
      <c r="D3" s="5"/>
      <c r="E3" s="4" t="s">
        <v>2</v>
      </c>
      <c r="F3" s="5"/>
      <c r="G3" s="5"/>
      <c r="H3" s="6" t="s">
        <v>3</v>
      </c>
      <c r="I3" s="3"/>
      <c r="J3" s="4"/>
      <c r="K3" s="5"/>
    </row>
    <row r="4" spans="1:11" ht="127.5" x14ac:dyDescent="0.25">
      <c r="A4" s="7" t="s">
        <v>4</v>
      </c>
      <c r="B4" s="8" t="s">
        <v>5</v>
      </c>
      <c r="C4" s="9" t="s">
        <v>6</v>
      </c>
      <c r="D4" s="8" t="s">
        <v>7</v>
      </c>
      <c r="E4" s="9" t="s">
        <v>8</v>
      </c>
      <c r="F4" s="8" t="s">
        <v>9</v>
      </c>
      <c r="G4" s="10" t="s">
        <v>10</v>
      </c>
      <c r="H4" s="9" t="s">
        <v>11</v>
      </c>
      <c r="I4" s="7"/>
      <c r="J4" s="8"/>
      <c r="K4" s="9"/>
    </row>
    <row r="5" spans="1:11" ht="15" x14ac:dyDescent="0.25">
      <c r="A5" s="11">
        <v>1979</v>
      </c>
      <c r="B5" s="12">
        <f>SUM(C5+D5)</f>
        <v>292645</v>
      </c>
      <c r="C5" s="12">
        <v>292645</v>
      </c>
      <c r="D5" s="12">
        <v>0</v>
      </c>
      <c r="E5" s="12">
        <f>SUM(F5+G5)</f>
        <v>2870499</v>
      </c>
      <c r="F5" s="12">
        <v>2368389</v>
      </c>
      <c r="G5" s="12">
        <v>502110</v>
      </c>
      <c r="H5" s="12">
        <f>SUM(B5+E5)</f>
        <v>3163144</v>
      </c>
      <c r="I5" s="11"/>
      <c r="J5" s="12"/>
      <c r="K5" s="12"/>
    </row>
    <row r="6" spans="1:11" ht="15" x14ac:dyDescent="0.25">
      <c r="A6" s="11">
        <v>1980</v>
      </c>
      <c r="B6" s="12">
        <f t="shared" ref="B6:B29" si="0">SUM(C6+D6)</f>
        <v>410667</v>
      </c>
      <c r="C6" s="12">
        <v>278136</v>
      </c>
      <c r="D6" s="12">
        <v>132531</v>
      </c>
      <c r="E6" s="12">
        <f t="shared" ref="E6:E27" si="1">SUM(F6+G6)</f>
        <v>2651055</v>
      </c>
      <c r="F6" s="12">
        <v>2197692</v>
      </c>
      <c r="G6" s="12">
        <v>453363</v>
      </c>
      <c r="H6" s="12">
        <f t="shared" ref="H6:H33" si="2">SUM(B6+E6)</f>
        <v>3061722</v>
      </c>
      <c r="I6" s="11"/>
      <c r="J6" s="12"/>
      <c r="K6" s="12"/>
    </row>
    <row r="7" spans="1:11" ht="15" x14ac:dyDescent="0.25">
      <c r="A7" s="11">
        <v>1981</v>
      </c>
      <c r="B7" s="12">
        <f t="shared" si="0"/>
        <v>445094</v>
      </c>
      <c r="C7" s="12">
        <v>263131</v>
      </c>
      <c r="D7" s="12">
        <v>181963</v>
      </c>
      <c r="E7" s="12">
        <f t="shared" si="1"/>
        <v>2571554</v>
      </c>
      <c r="F7" s="12">
        <v>2096112</v>
      </c>
      <c r="G7" s="12">
        <v>475442</v>
      </c>
      <c r="H7" s="12">
        <f t="shared" si="2"/>
        <v>3016648</v>
      </c>
      <c r="I7" s="11"/>
      <c r="J7" s="12"/>
      <c r="K7" s="12"/>
    </row>
    <row r="8" spans="1:11" ht="15" x14ac:dyDescent="0.25">
      <c r="A8" s="11">
        <v>1982</v>
      </c>
      <c r="B8" s="12">
        <f t="shared" si="0"/>
        <v>470236</v>
      </c>
      <c r="C8" s="12">
        <v>265657</v>
      </c>
      <c r="D8" s="12">
        <v>204579</v>
      </c>
      <c r="E8" s="12">
        <f t="shared" si="1"/>
        <v>2780299</v>
      </c>
      <c r="F8" s="12">
        <v>2259098</v>
      </c>
      <c r="G8" s="12">
        <v>521201</v>
      </c>
      <c r="H8" s="12">
        <f t="shared" si="2"/>
        <v>3250535</v>
      </c>
      <c r="I8" s="11"/>
      <c r="J8" s="12"/>
      <c r="K8" s="12"/>
    </row>
    <row r="9" spans="1:11" ht="15" x14ac:dyDescent="0.25">
      <c r="A9" s="11">
        <v>1983</v>
      </c>
      <c r="B9" s="12">
        <f t="shared" si="0"/>
        <v>469034</v>
      </c>
      <c r="C9" s="12">
        <v>264539</v>
      </c>
      <c r="D9" s="12">
        <v>204495</v>
      </c>
      <c r="E9" s="12">
        <f t="shared" si="1"/>
        <v>2855649</v>
      </c>
      <c r="F9" s="12">
        <v>2283440</v>
      </c>
      <c r="G9" s="12">
        <v>572209</v>
      </c>
      <c r="H9" s="12">
        <f t="shared" si="2"/>
        <v>3324683</v>
      </c>
      <c r="I9" s="11"/>
      <c r="J9" s="12"/>
      <c r="K9" s="12"/>
    </row>
    <row r="10" spans="1:11" ht="15" x14ac:dyDescent="0.25">
      <c r="A10" s="11">
        <v>1984</v>
      </c>
      <c r="B10" s="12">
        <f t="shared" si="0"/>
        <v>756795</v>
      </c>
      <c r="C10" s="12">
        <v>410703</v>
      </c>
      <c r="D10" s="12">
        <v>346092</v>
      </c>
      <c r="E10" s="12">
        <f t="shared" si="1"/>
        <v>2897883</v>
      </c>
      <c r="F10" s="12">
        <v>2311193</v>
      </c>
      <c r="G10" s="12">
        <v>586690</v>
      </c>
      <c r="H10" s="12">
        <f t="shared" si="2"/>
        <v>3654678</v>
      </c>
      <c r="I10" s="11"/>
      <c r="J10" s="12"/>
      <c r="K10" s="12"/>
    </row>
    <row r="11" spans="1:11" ht="15" x14ac:dyDescent="0.25">
      <c r="A11" s="11">
        <v>1985</v>
      </c>
      <c r="B11" s="12">
        <f t="shared" si="0"/>
        <v>750577</v>
      </c>
      <c r="C11" s="12">
        <v>399622</v>
      </c>
      <c r="D11" s="12">
        <v>350955</v>
      </c>
      <c r="E11" s="12">
        <f t="shared" si="1"/>
        <v>2990578</v>
      </c>
      <c r="F11" s="12">
        <v>2398070</v>
      </c>
      <c r="G11" s="12">
        <v>592508</v>
      </c>
      <c r="H11" s="12">
        <f t="shared" si="2"/>
        <v>3741155</v>
      </c>
      <c r="I11" s="11"/>
      <c r="J11" s="12"/>
      <c r="K11" s="12"/>
    </row>
    <row r="12" spans="1:11" ht="15" x14ac:dyDescent="0.25">
      <c r="A12" s="11">
        <v>1986</v>
      </c>
      <c r="B12" s="12">
        <f t="shared" si="0"/>
        <v>763615</v>
      </c>
      <c r="C12" s="12">
        <v>414065</v>
      </c>
      <c r="D12" s="12">
        <v>349550</v>
      </c>
      <c r="E12" s="12">
        <f t="shared" si="1"/>
        <v>3011434</v>
      </c>
      <c r="F12" s="12">
        <v>2415730</v>
      </c>
      <c r="G12" s="12">
        <v>595704</v>
      </c>
      <c r="H12" s="12">
        <f t="shared" si="2"/>
        <v>3775049</v>
      </c>
      <c r="I12" s="11"/>
      <c r="J12" s="12"/>
      <c r="K12" s="12"/>
    </row>
    <row r="13" spans="1:11" ht="15" x14ac:dyDescent="0.25">
      <c r="A13" s="11">
        <v>1987</v>
      </c>
      <c r="B13" s="12">
        <f t="shared" si="0"/>
        <v>1382211</v>
      </c>
      <c r="C13" s="12">
        <v>776311</v>
      </c>
      <c r="D13" s="12">
        <v>605900</v>
      </c>
      <c r="E13" s="12">
        <f t="shared" si="1"/>
        <v>3428091</v>
      </c>
      <c r="F13" s="12">
        <v>2551119</v>
      </c>
      <c r="G13" s="12">
        <v>876972</v>
      </c>
      <c r="H13" s="12">
        <f t="shared" si="2"/>
        <v>4810302</v>
      </c>
      <c r="I13" s="11"/>
      <c r="J13" s="12"/>
      <c r="K13" s="12"/>
    </row>
    <row r="14" spans="1:11" ht="15" x14ac:dyDescent="0.25">
      <c r="A14" s="11">
        <v>1988</v>
      </c>
      <c r="B14" s="12">
        <f t="shared" si="0"/>
        <v>2028253</v>
      </c>
      <c r="C14" s="12">
        <v>1142652</v>
      </c>
      <c r="D14" s="12">
        <v>885601</v>
      </c>
      <c r="E14" s="12">
        <f t="shared" si="1"/>
        <v>2996521</v>
      </c>
      <c r="F14" s="12">
        <v>2134758</v>
      </c>
      <c r="G14" s="12">
        <v>861763</v>
      </c>
      <c r="H14" s="12">
        <f t="shared" si="2"/>
        <v>5024774</v>
      </c>
      <c r="I14" s="11"/>
      <c r="J14" s="12"/>
      <c r="K14" s="12"/>
    </row>
    <row r="15" spans="1:11" ht="15" x14ac:dyDescent="0.25">
      <c r="A15" s="11">
        <v>1989</v>
      </c>
      <c r="B15" s="12">
        <f t="shared" si="0"/>
        <v>2045946</v>
      </c>
      <c r="C15" s="12">
        <v>1157595</v>
      </c>
      <c r="D15" s="12">
        <v>888351</v>
      </c>
      <c r="E15" s="12">
        <f t="shared" si="1"/>
        <v>2799789</v>
      </c>
      <c r="F15" s="12">
        <v>1938037</v>
      </c>
      <c r="G15" s="12">
        <v>861752</v>
      </c>
      <c r="H15" s="12">
        <f t="shared" si="2"/>
        <v>4845735</v>
      </c>
      <c r="I15" s="11"/>
      <c r="J15" s="12"/>
      <c r="K15" s="12"/>
    </row>
    <row r="16" spans="1:11" ht="15" x14ac:dyDescent="0.25">
      <c r="A16" s="11">
        <v>1990</v>
      </c>
      <c r="B16" s="12">
        <f t="shared" si="0"/>
        <v>1843410</v>
      </c>
      <c r="C16" s="12">
        <v>1011217</v>
      </c>
      <c r="D16" s="12">
        <v>832193</v>
      </c>
      <c r="E16" s="12">
        <f t="shared" si="1"/>
        <v>2610166</v>
      </c>
      <c r="F16" s="12">
        <v>2127883</v>
      </c>
      <c r="G16" s="12">
        <v>482283</v>
      </c>
      <c r="H16" s="12">
        <f t="shared" si="2"/>
        <v>4453576</v>
      </c>
      <c r="I16" s="11"/>
      <c r="J16" s="12"/>
      <c r="K16" s="12"/>
    </row>
    <row r="17" spans="1:11" x14ac:dyDescent="0.35">
      <c r="A17" s="11">
        <v>1991</v>
      </c>
      <c r="B17" s="12">
        <f t="shared" si="0"/>
        <v>2020423</v>
      </c>
      <c r="C17" s="12">
        <v>1034654</v>
      </c>
      <c r="D17" s="12">
        <v>985769</v>
      </c>
      <c r="E17" s="12">
        <f t="shared" si="1"/>
        <v>2363786</v>
      </c>
      <c r="F17" s="12">
        <v>1948360</v>
      </c>
      <c r="G17" s="12">
        <v>415426</v>
      </c>
      <c r="H17" s="12">
        <f t="shared" si="2"/>
        <v>4384209</v>
      </c>
      <c r="I17" s="11"/>
      <c r="J17" s="12"/>
      <c r="K17" s="12"/>
    </row>
    <row r="18" spans="1:11" x14ac:dyDescent="0.35">
      <c r="A18" s="11">
        <v>1992</v>
      </c>
      <c r="B18" s="12">
        <f t="shared" si="0"/>
        <v>1753138</v>
      </c>
      <c r="C18" s="12">
        <v>802692</v>
      </c>
      <c r="D18" s="12">
        <v>950446</v>
      </c>
      <c r="E18" s="12">
        <f t="shared" si="1"/>
        <v>2228645</v>
      </c>
      <c r="F18" s="12">
        <v>1863685</v>
      </c>
      <c r="G18" s="12">
        <v>364960</v>
      </c>
      <c r="H18" s="12">
        <f t="shared" si="2"/>
        <v>3981783</v>
      </c>
      <c r="I18" s="11"/>
      <c r="J18" s="12"/>
      <c r="K18" s="12"/>
    </row>
    <row r="19" spans="1:11" x14ac:dyDescent="0.35">
      <c r="A19" s="11">
        <v>1993</v>
      </c>
      <c r="B19" s="12">
        <f t="shared" si="0"/>
        <v>1638314</v>
      </c>
      <c r="C19" s="12">
        <v>777518</v>
      </c>
      <c r="D19" s="12">
        <v>860796</v>
      </c>
      <c r="E19" s="12">
        <f t="shared" si="1"/>
        <v>1835565</v>
      </c>
      <c r="F19" s="12">
        <v>1427451</v>
      </c>
      <c r="G19" s="12">
        <v>408114</v>
      </c>
      <c r="H19" s="12">
        <f t="shared" si="2"/>
        <v>3473879</v>
      </c>
      <c r="I19" s="11"/>
      <c r="J19" s="12"/>
      <c r="K19" s="12"/>
    </row>
    <row r="20" spans="1:11" x14ac:dyDescent="0.35">
      <c r="A20" s="11">
        <v>1994</v>
      </c>
      <c r="B20" s="12">
        <f t="shared" si="0"/>
        <v>1782472</v>
      </c>
      <c r="C20" s="12">
        <v>731145</v>
      </c>
      <c r="D20" s="12">
        <v>1051327</v>
      </c>
      <c r="E20" s="12">
        <f t="shared" si="1"/>
        <v>1645679</v>
      </c>
      <c r="F20" s="12">
        <v>1191887</v>
      </c>
      <c r="G20" s="12">
        <v>453792</v>
      </c>
      <c r="H20" s="12">
        <f t="shared" si="2"/>
        <v>3428151</v>
      </c>
      <c r="I20" s="11"/>
      <c r="J20" s="12"/>
      <c r="K20" s="12"/>
    </row>
    <row r="21" spans="1:11" x14ac:dyDescent="0.35">
      <c r="A21" s="11">
        <v>1995</v>
      </c>
      <c r="B21" s="12">
        <f t="shared" si="0"/>
        <v>2248629</v>
      </c>
      <c r="C21" s="12">
        <v>946944</v>
      </c>
      <c r="D21" s="12">
        <v>1301685</v>
      </c>
      <c r="E21" s="12">
        <f t="shared" si="1"/>
        <v>1438771</v>
      </c>
      <c r="F21" s="12">
        <v>1025445</v>
      </c>
      <c r="G21" s="12">
        <v>413326</v>
      </c>
      <c r="H21" s="12">
        <f t="shared" si="2"/>
        <v>3687400</v>
      </c>
      <c r="I21" s="11"/>
      <c r="J21" s="12"/>
      <c r="K21" s="12"/>
    </row>
    <row r="22" spans="1:11" x14ac:dyDescent="0.35">
      <c r="A22" s="11">
        <v>1996</v>
      </c>
      <c r="B22" s="12">
        <f t="shared" si="0"/>
        <v>2440071</v>
      </c>
      <c r="C22" s="12">
        <v>971451</v>
      </c>
      <c r="D22" s="12">
        <v>1468620</v>
      </c>
      <c r="E22" s="12">
        <f t="shared" si="1"/>
        <v>1089532</v>
      </c>
      <c r="F22" s="12">
        <v>637431</v>
      </c>
      <c r="G22" s="12">
        <v>452101</v>
      </c>
      <c r="H22" s="12">
        <f t="shared" si="2"/>
        <v>3529603</v>
      </c>
      <c r="I22" s="11"/>
      <c r="J22" s="12"/>
      <c r="K22" s="12"/>
    </row>
    <row r="23" spans="1:11" x14ac:dyDescent="0.35">
      <c r="A23" s="11" t="s">
        <v>12</v>
      </c>
      <c r="B23" s="12">
        <f t="shared" si="0"/>
        <v>2549469</v>
      </c>
      <c r="C23" s="12">
        <v>951773</v>
      </c>
      <c r="D23" s="12">
        <v>1597696</v>
      </c>
      <c r="E23" s="12">
        <f t="shared" si="1"/>
        <v>818038</v>
      </c>
      <c r="F23" s="12">
        <v>495854</v>
      </c>
      <c r="G23" s="12">
        <v>322184</v>
      </c>
      <c r="H23" s="12">
        <f t="shared" si="2"/>
        <v>3367507</v>
      </c>
      <c r="I23" s="11"/>
      <c r="J23" s="12"/>
      <c r="K23" s="12"/>
    </row>
    <row r="24" spans="1:11" x14ac:dyDescent="0.35">
      <c r="A24" s="11">
        <v>1998</v>
      </c>
      <c r="B24" s="12">
        <f t="shared" si="0"/>
        <v>4260559</v>
      </c>
      <c r="C24" s="12">
        <v>1557285</v>
      </c>
      <c r="D24" s="12">
        <v>2703274</v>
      </c>
      <c r="E24" s="12">
        <f t="shared" si="1"/>
        <v>666124</v>
      </c>
      <c r="F24" s="12">
        <v>378767</v>
      </c>
      <c r="G24" s="12">
        <v>287357</v>
      </c>
      <c r="H24" s="12">
        <f t="shared" si="2"/>
        <v>4926683</v>
      </c>
      <c r="I24" s="11"/>
      <c r="J24" s="12"/>
      <c r="K24" s="12"/>
    </row>
    <row r="25" spans="1:11" x14ac:dyDescent="0.35">
      <c r="A25" s="11">
        <v>1999</v>
      </c>
      <c r="B25" s="12">
        <f t="shared" si="0"/>
        <v>4337167</v>
      </c>
      <c r="C25" s="12">
        <v>1607149</v>
      </c>
      <c r="D25" s="12">
        <v>2730018</v>
      </c>
      <c r="E25" s="12">
        <f t="shared" si="1"/>
        <v>584394</v>
      </c>
      <c r="F25" s="12">
        <v>322697</v>
      </c>
      <c r="G25" s="12">
        <v>261697</v>
      </c>
      <c r="H25" s="12">
        <f t="shared" si="2"/>
        <v>4921561</v>
      </c>
      <c r="I25" s="11"/>
      <c r="J25" s="12"/>
      <c r="K25" s="12"/>
    </row>
    <row r="26" spans="1:11" x14ac:dyDescent="0.35">
      <c r="A26" s="11">
        <v>2000</v>
      </c>
      <c r="B26" s="12">
        <f t="shared" si="0"/>
        <v>4445525</v>
      </c>
      <c r="C26" s="12">
        <v>1617693</v>
      </c>
      <c r="D26" s="12">
        <v>2827832</v>
      </c>
      <c r="E26" s="12">
        <f t="shared" si="1"/>
        <v>528157</v>
      </c>
      <c r="F26" s="12">
        <v>307236</v>
      </c>
      <c r="G26" s="12">
        <v>220921</v>
      </c>
      <c r="H26" s="12">
        <f t="shared" si="2"/>
        <v>4973682</v>
      </c>
      <c r="I26" s="11"/>
      <c r="J26" s="12"/>
      <c r="K26" s="12"/>
    </row>
    <row r="27" spans="1:11" x14ac:dyDescent="0.35">
      <c r="A27" s="11">
        <v>2001</v>
      </c>
      <c r="B27" s="12">
        <f t="shared" si="0"/>
        <v>4484936</v>
      </c>
      <c r="C27" s="12">
        <v>1625889</v>
      </c>
      <c r="D27" s="12">
        <v>2859047</v>
      </c>
      <c r="E27" s="12">
        <f t="shared" si="1"/>
        <v>460590</v>
      </c>
      <c r="F27" s="12">
        <v>279260</v>
      </c>
      <c r="G27" s="12">
        <v>181330</v>
      </c>
      <c r="H27" s="12">
        <f t="shared" si="2"/>
        <v>4945526</v>
      </c>
      <c r="I27" s="11"/>
      <c r="J27" s="12"/>
      <c r="K27" s="12"/>
    </row>
    <row r="28" spans="1:11" x14ac:dyDescent="0.35">
      <c r="A28" s="11" t="s">
        <v>13</v>
      </c>
      <c r="B28" s="12">
        <f t="shared" si="0"/>
        <v>4503743</v>
      </c>
      <c r="C28" s="12">
        <f>161737+262878+295176+892786</f>
        <v>1612577</v>
      </c>
      <c r="D28" s="12">
        <f>670299+969491+220469+1030907</f>
        <v>2891166</v>
      </c>
      <c r="E28" s="12">
        <f>SUM(F28+G28)</f>
        <v>183626</v>
      </c>
      <c r="F28" s="12">
        <v>0</v>
      </c>
      <c r="G28" s="12">
        <f>37173+146453</f>
        <v>183626</v>
      </c>
      <c r="H28" s="12">
        <f t="shared" si="2"/>
        <v>4687369</v>
      </c>
      <c r="I28" s="11"/>
      <c r="J28" s="12"/>
      <c r="K28" s="12"/>
    </row>
    <row r="29" spans="1:11" x14ac:dyDescent="0.35">
      <c r="A29" s="11" t="s">
        <v>14</v>
      </c>
      <c r="B29" s="12">
        <f t="shared" si="0"/>
        <v>4437840</v>
      </c>
      <c r="C29" s="12">
        <f>156114+367417+282869+48276+847398</f>
        <v>1702074</v>
      </c>
      <c r="D29" s="12">
        <v>2735766</v>
      </c>
      <c r="E29" s="12">
        <f>SUM(F29+G29)</f>
        <v>110105</v>
      </c>
      <c r="F29" s="12">
        <v>0</v>
      </c>
      <c r="G29" s="12">
        <v>110105</v>
      </c>
      <c r="H29" s="12">
        <f t="shared" si="2"/>
        <v>4547945</v>
      </c>
      <c r="I29" s="11"/>
      <c r="J29" s="12"/>
      <c r="K29" s="12"/>
    </row>
    <row r="30" spans="1:11" x14ac:dyDescent="0.35">
      <c r="A30" s="11">
        <v>2004</v>
      </c>
      <c r="B30" s="12">
        <f>SUM(C30+D30)</f>
        <v>4589212</v>
      </c>
      <c r="C30" s="12">
        <f>142219+387851+260183+85045+932326</f>
        <v>1807624</v>
      </c>
      <c r="D30" s="12">
        <f>708063+905564+191372+976589</f>
        <v>2781588</v>
      </c>
      <c r="E30" s="12">
        <f>SUM(F30+G30)</f>
        <v>136126</v>
      </c>
      <c r="F30" s="12">
        <v>0</v>
      </c>
      <c r="G30" s="12">
        <f>38471+97655</f>
        <v>136126</v>
      </c>
      <c r="H30" s="12">
        <f t="shared" si="2"/>
        <v>4725338</v>
      </c>
      <c r="I30" s="11"/>
      <c r="J30" s="12"/>
      <c r="K30" s="12"/>
    </row>
    <row r="31" spans="1:11" x14ac:dyDescent="0.35">
      <c r="A31" s="11" t="s">
        <v>15</v>
      </c>
      <c r="B31" s="12">
        <f>SUM(C31+D31)</f>
        <v>4193829</v>
      </c>
      <c r="C31" s="12">
        <v>1755274</v>
      </c>
      <c r="D31" s="12">
        <v>2438555</v>
      </c>
      <c r="E31" s="12">
        <v>92576</v>
      </c>
      <c r="F31" s="12">
        <v>0</v>
      </c>
      <c r="G31" s="12">
        <v>92576</v>
      </c>
      <c r="H31" s="12">
        <f t="shared" si="2"/>
        <v>4286405</v>
      </c>
      <c r="I31" s="11"/>
      <c r="J31" s="12"/>
      <c r="K31" s="12"/>
    </row>
    <row r="32" spans="1:11" x14ac:dyDescent="0.35">
      <c r="A32" s="11" t="s">
        <v>16</v>
      </c>
      <c r="B32" s="12">
        <f>SUM(C32+D32)</f>
        <v>4014890</v>
      </c>
      <c r="C32" s="12">
        <f>955544+138216+332104+245148+88140</f>
        <v>1759152</v>
      </c>
      <c r="D32" s="12">
        <f>669206+727373+62252+796907</f>
        <v>2255738</v>
      </c>
      <c r="E32" s="12">
        <v>22875</v>
      </c>
      <c r="F32" s="12">
        <v>0</v>
      </c>
      <c r="G32" s="12">
        <v>22875</v>
      </c>
      <c r="H32" s="12">
        <f t="shared" si="2"/>
        <v>4037765</v>
      </c>
      <c r="I32" s="11"/>
      <c r="J32" s="12"/>
      <c r="K32" s="12"/>
    </row>
    <row r="33" spans="1:11" x14ac:dyDescent="0.35">
      <c r="A33" s="11">
        <v>2007</v>
      </c>
      <c r="B33" s="12">
        <f>SUM(C33+D33)</f>
        <v>3840718</v>
      </c>
      <c r="C33" s="12">
        <v>926088</v>
      </c>
      <c r="D33" s="12">
        <v>2914630</v>
      </c>
      <c r="E33" s="12">
        <v>0</v>
      </c>
      <c r="F33" s="12">
        <v>0</v>
      </c>
      <c r="G33" s="12">
        <v>0</v>
      </c>
      <c r="H33" s="12">
        <f t="shared" si="2"/>
        <v>3840718</v>
      </c>
      <c r="I33" s="11"/>
      <c r="J33" s="12"/>
      <c r="K33" s="12"/>
    </row>
    <row r="34" spans="1:11" x14ac:dyDescent="0.35">
      <c r="A34" s="11" t="s">
        <v>17</v>
      </c>
      <c r="B34" s="12">
        <f>SUM(C34+D34)</f>
        <v>3704585</v>
      </c>
      <c r="C34" s="12">
        <v>509878</v>
      </c>
      <c r="D34" s="12">
        <v>3194707</v>
      </c>
      <c r="E34" s="12">
        <v>0</v>
      </c>
      <c r="F34" s="12">
        <v>0</v>
      </c>
      <c r="G34" s="12">
        <v>0</v>
      </c>
      <c r="H34" s="12">
        <f>SUM(B34+E34)</f>
        <v>3704585</v>
      </c>
      <c r="I34" s="11"/>
      <c r="J34" s="12"/>
      <c r="K34" s="12"/>
    </row>
    <row r="35" spans="1:11" x14ac:dyDescent="0.35">
      <c r="A35" s="13" t="s">
        <v>18</v>
      </c>
      <c r="B35" s="12">
        <v>3387698.66</v>
      </c>
      <c r="C35" s="12">
        <v>420585.83</v>
      </c>
      <c r="D35" s="12">
        <v>2967113</v>
      </c>
      <c r="E35" s="12">
        <v>0</v>
      </c>
      <c r="F35" s="12">
        <v>0</v>
      </c>
      <c r="G35" s="12">
        <v>0</v>
      </c>
      <c r="H35" s="12">
        <f>SUM(B35+E35)</f>
        <v>3387698.66</v>
      </c>
      <c r="I35" s="13"/>
      <c r="J35" s="12"/>
      <c r="K35" s="12"/>
    </row>
    <row r="36" spans="1:11" x14ac:dyDescent="0.35">
      <c r="A36" s="11">
        <v>2010</v>
      </c>
      <c r="B36" s="12">
        <v>3223771.17</v>
      </c>
      <c r="C36" s="12">
        <v>400981.3</v>
      </c>
      <c r="D36" s="12">
        <v>2822790</v>
      </c>
      <c r="E36" s="12">
        <v>0</v>
      </c>
      <c r="F36" s="12">
        <v>0</v>
      </c>
      <c r="G36" s="12">
        <v>0</v>
      </c>
      <c r="H36" s="12">
        <v>3223771</v>
      </c>
      <c r="I36" s="11"/>
      <c r="J36" s="12"/>
      <c r="K36" s="12"/>
    </row>
    <row r="37" spans="1:11" x14ac:dyDescent="0.35">
      <c r="A37" s="11" t="s">
        <v>19</v>
      </c>
      <c r="B37" s="12">
        <v>3067755.62</v>
      </c>
      <c r="C37" s="12">
        <v>363653.94</v>
      </c>
      <c r="D37" s="12">
        <v>2704101.68</v>
      </c>
      <c r="E37" s="12">
        <v>0</v>
      </c>
      <c r="F37" s="12">
        <v>0</v>
      </c>
      <c r="G37" s="12">
        <v>0</v>
      </c>
      <c r="H37" s="14">
        <v>3067756</v>
      </c>
      <c r="I37" s="11"/>
      <c r="J37" s="12"/>
      <c r="K37" s="12"/>
    </row>
    <row r="38" spans="1:11" x14ac:dyDescent="0.35">
      <c r="A38" s="11">
        <v>2012</v>
      </c>
      <c r="B38" s="12">
        <v>3162286.7</v>
      </c>
      <c r="C38" s="12">
        <v>2138693.9900000002</v>
      </c>
      <c r="D38" s="12">
        <v>1023652.72</v>
      </c>
      <c r="E38" s="12">
        <v>0</v>
      </c>
      <c r="F38" s="12">
        <v>0</v>
      </c>
      <c r="G38" s="12">
        <v>0</v>
      </c>
      <c r="H38" s="14">
        <f t="shared" ref="H38:H43" si="3">SUM(B38+E38)</f>
        <v>3162286.7</v>
      </c>
      <c r="I38" s="11"/>
      <c r="J38" s="12"/>
      <c r="K38" s="12"/>
    </row>
    <row r="39" spans="1:11" x14ac:dyDescent="0.35">
      <c r="A39" s="15">
        <v>2013</v>
      </c>
      <c r="B39" s="12">
        <v>3053460.92</v>
      </c>
      <c r="C39" s="12">
        <v>2172500.16</v>
      </c>
      <c r="D39" s="12">
        <v>880959.84</v>
      </c>
      <c r="E39" s="12">
        <v>0</v>
      </c>
      <c r="F39" s="12">
        <v>0</v>
      </c>
      <c r="G39" s="12">
        <v>0</v>
      </c>
      <c r="H39" s="14">
        <f t="shared" si="3"/>
        <v>3053460.92</v>
      </c>
      <c r="I39" s="15"/>
      <c r="J39" s="12"/>
      <c r="K39" s="12"/>
    </row>
    <row r="40" spans="1:11" x14ac:dyDescent="0.35">
      <c r="A40" s="31">
        <v>2014</v>
      </c>
      <c r="B40" s="32">
        <v>2936886</v>
      </c>
      <c r="C40" s="32">
        <v>2423293.52</v>
      </c>
      <c r="D40" s="32">
        <v>996091.19</v>
      </c>
      <c r="E40" s="32">
        <v>0</v>
      </c>
      <c r="F40" s="32">
        <v>0</v>
      </c>
      <c r="G40" s="32">
        <v>0</v>
      </c>
      <c r="H40" s="33">
        <f t="shared" si="3"/>
        <v>2936886</v>
      </c>
      <c r="I40" s="15"/>
      <c r="J40" s="12"/>
      <c r="K40" s="12"/>
    </row>
    <row r="41" spans="1:11" x14ac:dyDescent="0.35">
      <c r="A41" s="15">
        <v>2015</v>
      </c>
      <c r="B41" s="12">
        <v>2734797.3575000004</v>
      </c>
      <c r="C41" s="12">
        <v>1827427.54</v>
      </c>
      <c r="D41" s="12">
        <v>907369.46</v>
      </c>
      <c r="E41" s="12">
        <v>0</v>
      </c>
      <c r="F41" s="12">
        <v>0</v>
      </c>
      <c r="G41" s="12">
        <v>0</v>
      </c>
      <c r="H41" s="14">
        <f t="shared" si="3"/>
        <v>2734797.3575000004</v>
      </c>
      <c r="I41" s="15"/>
      <c r="J41" s="12"/>
      <c r="K41" s="12"/>
    </row>
    <row r="42" spans="1:11" x14ac:dyDescent="0.35">
      <c r="A42" s="11">
        <v>2016</v>
      </c>
      <c r="B42" s="12">
        <v>2553420</v>
      </c>
      <c r="C42" s="12">
        <f>B42-D42</f>
        <v>1693496</v>
      </c>
      <c r="D42" s="12">
        <v>859924</v>
      </c>
      <c r="E42" s="12">
        <v>0</v>
      </c>
      <c r="F42" s="12">
        <v>0</v>
      </c>
      <c r="G42" s="12">
        <v>0</v>
      </c>
      <c r="H42" s="12">
        <f t="shared" si="3"/>
        <v>2553420</v>
      </c>
      <c r="I42" s="29"/>
      <c r="J42" s="30"/>
      <c r="K42" s="30"/>
    </row>
    <row r="43" spans="1:11" x14ac:dyDescent="0.35">
      <c r="A43" s="11">
        <v>2017</v>
      </c>
      <c r="B43" s="12">
        <v>2433689.5499999998</v>
      </c>
      <c r="C43" s="12">
        <f>B43-D43</f>
        <v>1633739.4</v>
      </c>
      <c r="D43" s="12">
        <v>799950.15</v>
      </c>
      <c r="E43" s="12">
        <v>0</v>
      </c>
      <c r="F43" s="12">
        <v>0</v>
      </c>
      <c r="G43" s="12">
        <v>0</v>
      </c>
      <c r="H43" s="12">
        <f t="shared" si="3"/>
        <v>2433689.5499999998</v>
      </c>
      <c r="I43" s="29"/>
      <c r="J43" s="30"/>
      <c r="K43" s="30"/>
    </row>
    <row r="44" spans="1:11" x14ac:dyDescent="0.35">
      <c r="A44" s="29"/>
      <c r="B44" s="30"/>
      <c r="C44" s="30"/>
      <c r="D44" s="30"/>
      <c r="E44" s="30"/>
      <c r="F44" s="30"/>
      <c r="G44" s="30"/>
      <c r="H44" s="30"/>
      <c r="I44" s="29"/>
      <c r="J44" s="30"/>
      <c r="K44" s="30"/>
    </row>
    <row r="45" spans="1:11" x14ac:dyDescent="0.35">
      <c r="A45" s="29"/>
      <c r="B45" s="30"/>
      <c r="C45" s="30"/>
      <c r="D45" s="30"/>
      <c r="E45" s="30"/>
      <c r="F45" s="30"/>
      <c r="G45" s="30"/>
      <c r="H45" s="30"/>
      <c r="I45" s="29"/>
      <c r="J45" s="30"/>
      <c r="K45" s="30"/>
    </row>
    <row r="46" spans="1:11" x14ac:dyDescent="0.35">
      <c r="A46" s="16" t="s">
        <v>20</v>
      </c>
      <c r="B46" s="17"/>
      <c r="C46" s="17"/>
      <c r="D46" s="17"/>
      <c r="E46" s="17"/>
      <c r="F46" s="17"/>
      <c r="G46" s="17"/>
      <c r="H46" s="17"/>
      <c r="I46" s="16"/>
      <c r="J46" s="17"/>
      <c r="K46" s="17"/>
    </row>
    <row r="47" spans="1:11" x14ac:dyDescent="0.35">
      <c r="A47" s="16" t="s">
        <v>21</v>
      </c>
      <c r="B47" s="17"/>
      <c r="C47" s="17"/>
      <c r="D47" s="17"/>
      <c r="E47" s="17"/>
      <c r="F47" s="17"/>
      <c r="G47" s="17"/>
      <c r="H47" s="17"/>
      <c r="I47" s="16"/>
      <c r="J47" s="17"/>
      <c r="K47" s="17"/>
    </row>
    <row r="48" spans="1:11" x14ac:dyDescent="0.35">
      <c r="A48" s="16" t="s">
        <v>22</v>
      </c>
      <c r="B48" s="17"/>
      <c r="C48" s="17"/>
      <c r="D48" s="17"/>
      <c r="E48" s="17"/>
      <c r="F48" s="18"/>
      <c r="G48" s="17"/>
      <c r="H48" s="17"/>
      <c r="I48" s="16"/>
      <c r="J48" s="17"/>
      <c r="K48" s="17"/>
    </row>
    <row r="49" spans="1:11" x14ac:dyDescent="0.35">
      <c r="A49" s="16" t="s">
        <v>23</v>
      </c>
      <c r="B49" s="17"/>
      <c r="C49" s="19" t="s">
        <v>24</v>
      </c>
      <c r="D49" s="20"/>
      <c r="E49" s="21" t="s">
        <v>25</v>
      </c>
      <c r="F49" s="16"/>
      <c r="G49" s="17"/>
      <c r="H49" s="17"/>
      <c r="I49" s="16"/>
      <c r="J49" s="17"/>
      <c r="K49" s="19"/>
    </row>
    <row r="50" spans="1:11" x14ac:dyDescent="0.35">
      <c r="A50" s="16"/>
      <c r="B50" s="17"/>
      <c r="C50" s="19" t="s">
        <v>26</v>
      </c>
      <c r="D50" s="20"/>
      <c r="E50" s="17"/>
      <c r="F50" s="16"/>
      <c r="G50" s="17"/>
      <c r="H50" s="17"/>
      <c r="I50" s="16"/>
      <c r="J50" s="17"/>
      <c r="K50" s="19"/>
    </row>
    <row r="51" spans="1:11" x14ac:dyDescent="0.35">
      <c r="A51" s="16"/>
      <c r="B51" s="17"/>
      <c r="C51" s="20" t="s">
        <v>27</v>
      </c>
      <c r="D51" s="20"/>
      <c r="E51" s="22">
        <v>2.5000000000000001E-3</v>
      </c>
      <c r="F51" s="16"/>
      <c r="G51" s="17"/>
      <c r="H51" s="17"/>
      <c r="I51" s="16"/>
      <c r="J51" s="17"/>
      <c r="K51" s="20"/>
    </row>
    <row r="52" spans="1:11" x14ac:dyDescent="0.35">
      <c r="A52" s="16"/>
      <c r="B52" s="17"/>
      <c r="C52" s="20" t="s">
        <v>28</v>
      </c>
      <c r="D52" s="20"/>
      <c r="E52" s="23">
        <v>4.0000000000000001E-3</v>
      </c>
      <c r="F52" s="16"/>
      <c r="G52" s="17"/>
      <c r="H52" s="17"/>
      <c r="I52" s="16"/>
      <c r="J52" s="17"/>
      <c r="K52" s="20"/>
    </row>
    <row r="53" spans="1:11" x14ac:dyDescent="0.35">
      <c r="A53" s="16"/>
      <c r="B53" s="17"/>
      <c r="C53" s="20" t="s">
        <v>29</v>
      </c>
      <c r="D53" s="20"/>
      <c r="E53" s="23">
        <v>0.01</v>
      </c>
      <c r="F53" s="16"/>
      <c r="G53" s="17"/>
      <c r="H53" s="17"/>
      <c r="I53" s="16"/>
      <c r="J53" s="17"/>
      <c r="K53" s="20"/>
    </row>
    <row r="54" spans="1:11" x14ac:dyDescent="0.35">
      <c r="A54" s="16"/>
      <c r="B54" s="17"/>
      <c r="C54" s="20" t="s">
        <v>30</v>
      </c>
      <c r="D54" s="20"/>
      <c r="E54" s="23">
        <v>1.6E-2</v>
      </c>
      <c r="F54" s="16"/>
      <c r="G54" s="17"/>
      <c r="H54" s="17"/>
      <c r="I54" s="16"/>
      <c r="J54" s="17"/>
      <c r="K54" s="20"/>
    </row>
    <row r="55" spans="1:11" x14ac:dyDescent="0.35">
      <c r="A55" s="16"/>
      <c r="B55" s="17"/>
      <c r="C55" s="19" t="s">
        <v>9</v>
      </c>
      <c r="D55" s="19"/>
      <c r="E55" s="24"/>
      <c r="F55" s="16"/>
      <c r="G55" s="17"/>
      <c r="H55" s="17"/>
      <c r="I55" s="16"/>
      <c r="J55" s="17"/>
      <c r="K55" s="19"/>
    </row>
    <row r="56" spans="1:11" x14ac:dyDescent="0.35">
      <c r="A56" s="16"/>
      <c r="B56" s="17"/>
      <c r="C56" s="20" t="s">
        <v>31</v>
      </c>
      <c r="D56" s="20"/>
      <c r="E56" s="25">
        <v>0.01</v>
      </c>
      <c r="F56" s="16"/>
      <c r="G56" s="17"/>
      <c r="H56" s="17"/>
      <c r="I56" s="16"/>
      <c r="J56" s="17"/>
      <c r="K56" s="20"/>
    </row>
    <row r="57" spans="1:11" x14ac:dyDescent="0.35">
      <c r="A57" s="16"/>
      <c r="B57" s="17"/>
      <c r="C57" s="19" t="s">
        <v>10</v>
      </c>
      <c r="D57" s="20"/>
      <c r="E57" s="24"/>
      <c r="F57" s="16"/>
      <c r="G57" s="17"/>
      <c r="H57" s="17"/>
      <c r="I57" s="16"/>
      <c r="J57" s="17"/>
      <c r="K57" s="19"/>
    </row>
    <row r="58" spans="1:11" x14ac:dyDescent="0.35">
      <c r="A58" s="16"/>
      <c r="B58" s="17"/>
      <c r="C58" s="20" t="s">
        <v>32</v>
      </c>
      <c r="D58" s="20"/>
      <c r="E58" s="25">
        <v>5.0000000000000001E-3</v>
      </c>
      <c r="F58" s="16"/>
      <c r="G58" s="17"/>
      <c r="H58" s="17"/>
      <c r="I58" s="16"/>
      <c r="J58" s="17"/>
      <c r="K58" s="20"/>
    </row>
    <row r="59" spans="1:11" x14ac:dyDescent="0.35">
      <c r="A59" s="16"/>
      <c r="B59" s="17"/>
      <c r="C59" s="20" t="s">
        <v>33</v>
      </c>
      <c r="D59" s="20"/>
      <c r="E59" s="25" t="s">
        <v>34</v>
      </c>
      <c r="F59" s="26" t="s">
        <v>35</v>
      </c>
      <c r="G59" s="26"/>
      <c r="H59" s="16"/>
      <c r="I59" s="16"/>
      <c r="J59" s="17"/>
      <c r="K59" s="20"/>
    </row>
    <row r="60" spans="1:11" x14ac:dyDescent="0.35">
      <c r="A60" s="27"/>
      <c r="B60" s="17"/>
      <c r="C60" s="20"/>
      <c r="D60" s="20"/>
      <c r="E60" s="25"/>
      <c r="F60" s="26" t="s">
        <v>36</v>
      </c>
      <c r="G60" s="26"/>
      <c r="H60" s="16"/>
      <c r="I60" s="27"/>
      <c r="J60" s="17"/>
      <c r="K60" s="20"/>
    </row>
    <row r="61" spans="1:11" x14ac:dyDescent="0.35">
      <c r="A61" s="27"/>
      <c r="B61" s="17"/>
      <c r="C61" s="20"/>
      <c r="D61" s="20"/>
      <c r="E61" s="25">
        <v>0.01</v>
      </c>
      <c r="F61" s="26" t="s">
        <v>37</v>
      </c>
      <c r="G61" s="17"/>
      <c r="H61" s="16"/>
      <c r="I61" s="27"/>
      <c r="J61" s="17"/>
      <c r="K61" s="20"/>
    </row>
    <row r="62" spans="1:11" x14ac:dyDescent="0.35">
      <c r="A62" s="27"/>
      <c r="B62" s="17"/>
      <c r="C62" s="20" t="s">
        <v>38</v>
      </c>
      <c r="D62" s="20"/>
      <c r="E62" s="25">
        <v>0.01</v>
      </c>
      <c r="F62" s="16"/>
      <c r="G62" s="17"/>
      <c r="H62" s="17"/>
      <c r="I62" s="27"/>
      <c r="J62" s="17"/>
      <c r="K62" s="20"/>
    </row>
    <row r="63" spans="1:11" x14ac:dyDescent="0.35">
      <c r="A63" s="27"/>
      <c r="B63" s="17"/>
      <c r="C63" s="17"/>
      <c r="D63" s="17"/>
      <c r="E63" s="17"/>
      <c r="F63" s="17"/>
      <c r="G63" s="17"/>
      <c r="H63" s="17"/>
      <c r="I63" s="27"/>
      <c r="J63" s="17"/>
      <c r="K63" s="17"/>
    </row>
    <row r="64" spans="1:11" x14ac:dyDescent="0.35">
      <c r="A64" s="27" t="s">
        <v>39</v>
      </c>
      <c r="B64" s="17"/>
      <c r="C64" s="17"/>
      <c r="D64" s="17"/>
      <c r="E64" s="17"/>
      <c r="F64" s="17"/>
      <c r="G64" s="17"/>
      <c r="H64" s="17"/>
      <c r="I64" s="27"/>
      <c r="J64" s="17"/>
      <c r="K64" s="17"/>
    </row>
    <row r="65" spans="1:11" x14ac:dyDescent="0.35">
      <c r="A65" s="27" t="s">
        <v>40</v>
      </c>
      <c r="B65" s="17"/>
      <c r="C65" s="17"/>
      <c r="D65" s="17"/>
      <c r="E65" s="17"/>
      <c r="F65" s="17"/>
      <c r="G65" s="17"/>
      <c r="H65" s="17"/>
      <c r="I65" s="27"/>
      <c r="J65" s="17"/>
      <c r="K65" s="17"/>
    </row>
    <row r="66" spans="1:11" x14ac:dyDescent="0.35">
      <c r="A66" s="27" t="s">
        <v>41</v>
      </c>
      <c r="B66" s="17"/>
      <c r="C66" s="17"/>
      <c r="D66" s="17"/>
      <c r="E66" s="17"/>
      <c r="F66" s="17"/>
      <c r="G66" s="17"/>
      <c r="H66" s="17"/>
      <c r="I66" s="27"/>
      <c r="J66" s="17"/>
      <c r="K66" s="17"/>
    </row>
    <row r="67" spans="1:11" x14ac:dyDescent="0.35">
      <c r="A67" s="27" t="s">
        <v>42</v>
      </c>
      <c r="B67" s="17"/>
      <c r="C67" s="17"/>
      <c r="D67" s="17"/>
      <c r="E67" s="17"/>
      <c r="F67" s="17"/>
      <c r="G67" s="17"/>
      <c r="H67" s="17"/>
      <c r="I67" s="27"/>
      <c r="J67" s="17"/>
      <c r="K67" s="17"/>
    </row>
    <row r="68" spans="1:11" x14ac:dyDescent="0.35">
      <c r="A68" s="27" t="s">
        <v>43</v>
      </c>
      <c r="B68" s="17"/>
      <c r="C68" s="17"/>
      <c r="D68" s="17"/>
      <c r="E68" s="17"/>
      <c r="F68" s="17"/>
      <c r="G68" s="17"/>
      <c r="H68" s="17"/>
      <c r="I68" s="27"/>
      <c r="J68" s="17"/>
      <c r="K68" s="17"/>
    </row>
    <row r="69" spans="1:11" x14ac:dyDescent="0.35">
      <c r="A69" s="27" t="s">
        <v>44</v>
      </c>
      <c r="B69" s="17"/>
      <c r="C69" s="17"/>
      <c r="D69" s="17"/>
      <c r="E69" s="17"/>
      <c r="F69" s="17"/>
      <c r="G69" s="17"/>
      <c r="H69" s="17"/>
      <c r="I69" s="27"/>
      <c r="J69" s="17"/>
      <c r="K69" s="17"/>
    </row>
    <row r="70" spans="1:11" x14ac:dyDescent="0.35">
      <c r="A70" s="27" t="s">
        <v>45</v>
      </c>
      <c r="B70" s="17"/>
      <c r="C70" s="17"/>
      <c r="D70" s="17"/>
      <c r="E70" s="17"/>
      <c r="F70" s="17"/>
      <c r="G70" s="17"/>
      <c r="H70" s="17"/>
      <c r="I70" s="27"/>
      <c r="J70" s="17"/>
      <c r="K70" s="17"/>
    </row>
    <row r="71" spans="1:11" x14ac:dyDescent="0.35">
      <c r="A71" s="27" t="s">
        <v>46</v>
      </c>
      <c r="B71" s="17"/>
      <c r="C71" s="17"/>
      <c r="D71" s="17"/>
      <c r="E71" s="17"/>
      <c r="F71" s="17"/>
      <c r="G71" s="17"/>
      <c r="H71" s="17"/>
      <c r="I71" s="27"/>
      <c r="J71" s="17"/>
      <c r="K71" s="17"/>
    </row>
    <row r="72" spans="1:11" x14ac:dyDescent="0.35">
      <c r="A72" s="27" t="s">
        <v>47</v>
      </c>
      <c r="B72" s="17"/>
      <c r="C72" s="17"/>
      <c r="D72" s="17"/>
      <c r="E72" s="17"/>
      <c r="F72" s="17"/>
      <c r="G72" s="17"/>
      <c r="H72" s="17"/>
      <c r="I72" s="27"/>
      <c r="J72" s="17"/>
      <c r="K72" s="17"/>
    </row>
    <row r="73" spans="1:11" x14ac:dyDescent="0.35">
      <c r="A73" s="27" t="s">
        <v>48</v>
      </c>
      <c r="B73" s="17"/>
      <c r="C73" s="17"/>
      <c r="D73" s="17"/>
      <c r="E73" s="17"/>
      <c r="F73" s="17"/>
      <c r="G73" s="17"/>
      <c r="H73" s="17"/>
      <c r="I73" s="27"/>
      <c r="J73" s="17"/>
      <c r="K73" s="17"/>
    </row>
    <row r="74" spans="1:11" x14ac:dyDescent="0.35">
      <c r="A74" s="27" t="s">
        <v>49</v>
      </c>
      <c r="B74" s="17"/>
      <c r="C74" s="17"/>
      <c r="D74" s="17"/>
      <c r="E74" s="17"/>
      <c r="F74" s="17"/>
      <c r="G74" s="17"/>
      <c r="H74" s="17"/>
      <c r="I74" s="27"/>
      <c r="J74" s="17"/>
      <c r="K74" s="17"/>
    </row>
    <row r="75" spans="1:11" x14ac:dyDescent="0.35">
      <c r="A75" s="27" t="s">
        <v>50</v>
      </c>
      <c r="B75" s="17"/>
      <c r="C75" s="17"/>
      <c r="D75" s="17"/>
      <c r="E75" s="17"/>
      <c r="F75" s="17"/>
      <c r="G75" s="17"/>
      <c r="H75" s="17"/>
      <c r="I75" s="27"/>
      <c r="J75" s="17"/>
      <c r="K75" s="17"/>
    </row>
    <row r="76" spans="1:11" x14ac:dyDescent="0.35">
      <c r="A76" s="16" t="s">
        <v>51</v>
      </c>
      <c r="B76" s="17"/>
      <c r="C76" s="17"/>
      <c r="D76" s="17"/>
      <c r="E76" s="17"/>
      <c r="F76" s="17"/>
      <c r="G76" s="17"/>
      <c r="H76" s="17"/>
      <c r="I76" s="16"/>
      <c r="J76" s="17"/>
      <c r="K76" s="17"/>
    </row>
    <row r="77" spans="1:11" x14ac:dyDescent="0.35">
      <c r="A77" s="16" t="s">
        <v>52</v>
      </c>
      <c r="B77" s="28"/>
      <c r="C77" s="28"/>
      <c r="D77" s="28"/>
      <c r="E77" s="28"/>
      <c r="F77" s="28"/>
      <c r="G77" s="28"/>
      <c r="H77" s="28"/>
      <c r="I77" s="16"/>
      <c r="J77" s="28"/>
      <c r="K77" s="28"/>
    </row>
    <row r="78" spans="1:11" x14ac:dyDescent="0.35">
      <c r="A78" s="16" t="s">
        <v>53</v>
      </c>
      <c r="B78" s="28"/>
      <c r="C78" s="28"/>
      <c r="D78" s="28"/>
      <c r="E78" s="28"/>
      <c r="F78" s="28"/>
      <c r="G78" s="28"/>
      <c r="H78" s="28"/>
      <c r="I78" s="16"/>
      <c r="J78" s="28"/>
      <c r="K78" s="28"/>
    </row>
    <row r="79" spans="1:11" x14ac:dyDescent="0.35">
      <c r="A79" s="16" t="s">
        <v>54</v>
      </c>
      <c r="B79" s="28"/>
      <c r="C79" s="28"/>
      <c r="D79" s="28"/>
      <c r="E79" s="28"/>
      <c r="F79" s="28"/>
      <c r="G79" s="28"/>
      <c r="H79" s="28"/>
      <c r="I79" s="16"/>
      <c r="J79" s="28"/>
      <c r="K79" s="28"/>
    </row>
    <row r="80" spans="1:11" x14ac:dyDescent="0.35">
      <c r="A80" s="16" t="s">
        <v>55</v>
      </c>
      <c r="B80" s="28"/>
      <c r="C80" s="28"/>
      <c r="D80" s="28"/>
      <c r="E80" s="28"/>
      <c r="F80" s="28"/>
      <c r="G80" s="28"/>
      <c r="H80" s="28"/>
      <c r="I80" s="16"/>
      <c r="J80" s="28"/>
      <c r="K80" s="28"/>
    </row>
    <row r="81" spans="1:11" x14ac:dyDescent="0.35">
      <c r="A81" s="16" t="s">
        <v>56</v>
      </c>
      <c r="B81" s="28"/>
      <c r="C81" s="28"/>
      <c r="D81" s="28"/>
      <c r="E81" s="28"/>
      <c r="F81" s="28"/>
      <c r="G81" s="28"/>
      <c r="H81" s="28"/>
      <c r="I81" s="16"/>
      <c r="J81" s="28"/>
      <c r="K81" s="28"/>
    </row>
    <row r="82" spans="1:11" x14ac:dyDescent="0.35">
      <c r="A82" s="16" t="s">
        <v>57</v>
      </c>
      <c r="B82" s="28"/>
      <c r="C82" s="28"/>
      <c r="D82" s="28"/>
      <c r="E82" s="28"/>
      <c r="F82" s="28"/>
      <c r="G82" s="28"/>
      <c r="H82" s="28"/>
      <c r="I82" s="16"/>
      <c r="J82" s="28"/>
      <c r="K82" s="28"/>
    </row>
    <row r="83" spans="1:11" x14ac:dyDescent="0.35">
      <c r="A83" t="s">
        <v>58</v>
      </c>
      <c r="B83" s="28"/>
      <c r="C83" s="28"/>
      <c r="D83" s="28"/>
      <c r="E83" s="28"/>
      <c r="F83" s="28"/>
      <c r="G83" s="28"/>
      <c r="H83" s="28"/>
      <c r="J83" s="28"/>
      <c r="K83" s="28"/>
    </row>
    <row r="84" spans="1:11" x14ac:dyDescent="0.35">
      <c r="A84" t="s">
        <v>59</v>
      </c>
      <c r="B84" s="28"/>
      <c r="C84" s="28"/>
      <c r="D84" s="28"/>
      <c r="E84" s="28"/>
      <c r="F84" s="28"/>
      <c r="G84" s="28"/>
      <c r="H84" s="28"/>
      <c r="J84" s="28"/>
      <c r="K84" s="28"/>
    </row>
    <row r="85" spans="1:11" x14ac:dyDescent="0.35">
      <c r="B85" s="28"/>
      <c r="C85" s="28"/>
      <c r="D85" s="28"/>
      <c r="E85" s="28"/>
      <c r="F85" s="28"/>
      <c r="G85" s="28"/>
      <c r="H85" s="28"/>
      <c r="J85" s="28"/>
      <c r="K85" s="28"/>
    </row>
    <row r="86" spans="1:11" x14ac:dyDescent="0.35">
      <c r="B86" s="28"/>
      <c r="C86" s="28"/>
      <c r="D86" s="28"/>
      <c r="E86" s="28"/>
      <c r="F86" s="28"/>
      <c r="G86" s="28"/>
      <c r="H86" s="28"/>
    </row>
  </sheetData>
  <pageMargins left="0.7" right="0.7" top="0.75" bottom="0.75" header="0.3" footer="0.3"/>
  <pageSetup scale="50" orientation="portrait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McGinley, Michele</dc:creator>
  <cp:lastModifiedBy>RectorD</cp:lastModifiedBy>
  <cp:lastPrinted>2018-01-26T18:34:27Z</cp:lastPrinted>
  <dcterms:created xsi:type="dcterms:W3CDTF">2015-09-17T17:22:39Z</dcterms:created>
  <dcterms:modified xsi:type="dcterms:W3CDTF">2018-03-16T16:43:38Z</dcterms:modified>
</cp:coreProperties>
</file>